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700" windowHeight="4005"/>
  </bookViews>
  <sheets>
    <sheet name="Blad1" sheetId="1" r:id="rId1"/>
    <sheet name="Blad3" sheetId="3" r:id="rId2"/>
  </sheets>
  <calcPr calcId="145621"/>
</workbook>
</file>

<file path=xl/calcChain.xml><?xml version="1.0" encoding="utf-8"?>
<calcChain xmlns="http://schemas.openxmlformats.org/spreadsheetml/2006/main">
  <c r="D25" i="1" l="1"/>
  <c r="D21" i="1"/>
  <c r="D9" i="1" l="1"/>
  <c r="D8" i="1"/>
  <c r="D10" i="1" l="1"/>
  <c r="D11" i="1"/>
  <c r="D46" i="1" l="1"/>
  <c r="D18" i="1"/>
  <c r="D14" i="1"/>
  <c r="D20" i="1" s="1"/>
  <c r="D26" i="1" s="1"/>
  <c r="D39" i="1" s="1"/>
  <c r="D47" i="1" l="1"/>
  <c r="D40" i="1"/>
  <c r="D42" i="1" s="1"/>
  <c r="D23" i="1"/>
  <c r="D24" i="1" s="1"/>
  <c r="D48" i="1" l="1"/>
  <c r="D28" i="1"/>
</calcChain>
</file>

<file path=xl/sharedStrings.xml><?xml version="1.0" encoding="utf-8"?>
<sst xmlns="http://schemas.openxmlformats.org/spreadsheetml/2006/main" count="47" uniqueCount="46">
  <si>
    <t>Verschil</t>
  </si>
  <si>
    <t>Opmerkingen:</t>
  </si>
  <si>
    <t>Dagen lacatatie per jaar</t>
  </si>
  <si>
    <t>Productieve tijd?</t>
  </si>
  <si>
    <t>Melkprijs (€)</t>
  </si>
  <si>
    <t>Melk per dag (liter)</t>
  </si>
  <si>
    <t>Opfok en droogstand (dagen)</t>
  </si>
  <si>
    <t>Vleesprijs (€)</t>
  </si>
  <si>
    <t>Totale gederfde opbrengst melk (€)</t>
  </si>
  <si>
    <t>Toename bevleesdheid (kg/dag)</t>
  </si>
  <si>
    <t>Productieve tijd (dagen)</t>
  </si>
  <si>
    <t>Lengte afmesten (dagen)</t>
  </si>
  <si>
    <t>Levensduur, 5,5 jaar, 3,5 lactaties (dagen)</t>
  </si>
  <si>
    <t>Benodigde meerprijs (€ / kg vlees)</t>
  </si>
  <si>
    <t>Geslacht gewicht na afmesten (kg)</t>
  </si>
  <si>
    <t>Opbrengst vlees na afmesten (€)</t>
  </si>
  <si>
    <t>Slachtkosten (€)</t>
  </si>
  <si>
    <t>Uitsnijkosten (€)</t>
  </si>
  <si>
    <t>Rendement van geslachtgewicht</t>
  </si>
  <si>
    <t>Nodig vleesopbrengst na afmesten (€)</t>
  </si>
  <si>
    <t>gebaseerd op landelijk gemiddelde van 3,5 kalvingen per koe</t>
  </si>
  <si>
    <t>gebaseerd op twee jaar opfok en 58 dagen droogstand tussen lactaties</t>
  </si>
  <si>
    <t>de melkkoe levert niet iedere dag van haar leven melk</t>
  </si>
  <si>
    <t>(Praktijkervaring is dat 1,4 kg groei per dag haalbaar is)</t>
  </si>
  <si>
    <t>Melkproductie per koe (kg/jaar)</t>
  </si>
  <si>
    <t>Geslacht gewicht melkkoe voor afmesten (kg)</t>
  </si>
  <si>
    <t>Totale vleesopbrengst voor afmesten (kg)</t>
  </si>
  <si>
    <t>Benodigde vleesopbrengst na afmesten (kg)</t>
  </si>
  <si>
    <t>Benodigde kg prijs na afmesten</t>
  </si>
  <si>
    <t>Berekening meerkosten afmesten melkkoe</t>
  </si>
  <si>
    <t>Berekening kiloprijs consumentklaar</t>
  </si>
  <si>
    <t>Kilo vlees geschikt voor consumentverkoop</t>
  </si>
  <si>
    <t>Kosten vervoer en verwerking (€)</t>
  </si>
  <si>
    <t xml:space="preserve">Totale kosten </t>
  </si>
  <si>
    <t>Kostprijs per kg verkoopbaar vlees</t>
  </si>
  <si>
    <t>Hoe langer de levensduur, hoe hoger de benodigde meerprijs.</t>
  </si>
  <si>
    <t>Vervoerskosten koe (€)</t>
  </si>
  <si>
    <t>Aannames: zelfde voer, zelfde hoeveelheid mest, zelfde stal</t>
  </si>
  <si>
    <t>Wanneer een bedrijf definitief kiest voor afmesten, vergt dit ook het toerekenen van vaste kosten (o.a. huisvesting) aan vleesproductie.</t>
  </si>
  <si>
    <t>Wanneer periodiek de melkprijs laag is en verliesgevend, kan vleesproductie zorgen voor beter inkomen.</t>
  </si>
  <si>
    <t>gemiddelde melkgift zwartbont Holstein Frisian F (bron: CRV)</t>
  </si>
  <si>
    <t>gemiddelde garantieprijs van Friesland Campina over het jaar 2015 (bron FrieslandCampina 2015)</t>
  </si>
  <si>
    <t>Gemiddelde kiloprijs voor vlees (geslacht gewicht) die de boer ontvangt</t>
  </si>
  <si>
    <t>De arbeidskosten voor een melkkoe zijn hoger dan voor het afmesten van een koe. De benodigde meerprijs is dus wat overschat.</t>
  </si>
  <si>
    <t>Indien er fosfaatruimte is, of men wil minder melkkoeien houden vervalt (deels) de gederfde melkopbrengst.</t>
  </si>
  <si>
    <t>Zwaardere dieren (o.a. dubbeldoel) leidt tot lagere benodigde meerprijs voor vlees door hoger kg en lagere derving door melk.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</si>
</sst>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Palatino Linotype"/>
      <family val="2"/>
    </font>
    <font>
      <b/>
      <sz val="18"/>
      <color theme="1"/>
      <name val="Palatino Linotype"/>
      <family val="1"/>
    </font>
    <font>
      <sz val="11"/>
      <name val="Palatino Linotype"/>
      <family val="2"/>
    </font>
    <font>
      <sz val="1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4" borderId="0" xfId="0" applyFill="1"/>
    <xf numFmtId="0" fontId="0" fillId="0" borderId="0" xfId="0" applyFill="1"/>
    <xf numFmtId="2" fontId="0" fillId="0" borderId="0" xfId="0" applyNumberFormat="1" applyFill="1"/>
    <xf numFmtId="0" fontId="0" fillId="0" borderId="0" xfId="0" applyFont="1"/>
    <xf numFmtId="0" fontId="3" fillId="0" borderId="0" xfId="0" applyFont="1"/>
    <xf numFmtId="2" fontId="0" fillId="4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1" fontId="0" fillId="4" borderId="0" xfId="0" applyNumberFormat="1" applyFill="1" applyAlignment="1">
      <alignment horizontal="center"/>
    </xf>
    <xf numFmtId="0" fontId="0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51"/>
  <sheetViews>
    <sheetView tabSelected="1" topLeftCell="B1" workbookViewId="0">
      <selection activeCell="O19" sqref="O19"/>
    </sheetView>
  </sheetViews>
  <sheetFormatPr defaultRowHeight="16.5" x14ac:dyDescent="0.3"/>
  <cols>
    <col min="3" max="3" width="39.5" customWidth="1"/>
    <col min="4" max="4" width="15" customWidth="1"/>
  </cols>
  <sheetData>
    <row r="1" spans="3:7" ht="26.45" x14ac:dyDescent="0.6">
      <c r="C1" s="4" t="s">
        <v>29</v>
      </c>
    </row>
    <row r="2" spans="3:7" ht="15.6" x14ac:dyDescent="0.35">
      <c r="C2" t="s">
        <v>37</v>
      </c>
    </row>
    <row r="4" spans="3:7" ht="15.6" x14ac:dyDescent="0.35">
      <c r="C4" s="5" t="s">
        <v>11</v>
      </c>
      <c r="D4" s="23">
        <v>95</v>
      </c>
    </row>
    <row r="5" spans="3:7" ht="15.6" x14ac:dyDescent="0.35">
      <c r="C5" s="5" t="s">
        <v>24</v>
      </c>
      <c r="D5" s="23">
        <v>9770</v>
      </c>
      <c r="E5" s="24" t="s">
        <v>40</v>
      </c>
      <c r="F5" s="8"/>
      <c r="G5" s="8"/>
    </row>
    <row r="6" spans="3:7" ht="15.6" x14ac:dyDescent="0.35">
      <c r="C6" s="3" t="s">
        <v>2</v>
      </c>
      <c r="D6" s="15">
        <v>307</v>
      </c>
      <c r="E6" s="24"/>
      <c r="F6" s="8"/>
      <c r="G6" s="8"/>
    </row>
    <row r="7" spans="3:7" ht="15.6" x14ac:dyDescent="0.35">
      <c r="D7" s="12"/>
      <c r="E7" s="24"/>
      <c r="F7" s="8"/>
      <c r="G7" s="8"/>
    </row>
    <row r="8" spans="3:7" ht="15.6" x14ac:dyDescent="0.35">
      <c r="C8" s="3" t="s">
        <v>12</v>
      </c>
      <c r="D8" s="15">
        <f>5.5*365</f>
        <v>2007.5</v>
      </c>
      <c r="E8" s="24" t="s">
        <v>20</v>
      </c>
      <c r="F8" s="8"/>
      <c r="G8" s="8"/>
    </row>
    <row r="9" spans="3:7" ht="15.6" x14ac:dyDescent="0.35">
      <c r="C9" s="3" t="s">
        <v>10</v>
      </c>
      <c r="D9" s="15">
        <f>3.5*D6</f>
        <v>1074.5</v>
      </c>
      <c r="E9" s="24"/>
      <c r="F9" s="8"/>
      <c r="G9" s="8"/>
    </row>
    <row r="10" spans="3:7" x14ac:dyDescent="0.3">
      <c r="C10" s="3" t="s">
        <v>6</v>
      </c>
      <c r="D10" s="15">
        <f>SUM(D8-D9)</f>
        <v>933</v>
      </c>
      <c r="E10" s="24" t="s">
        <v>21</v>
      </c>
      <c r="F10" s="8"/>
      <c r="G10" s="8"/>
    </row>
    <row r="11" spans="3:7" x14ac:dyDescent="0.3">
      <c r="C11" s="3" t="s">
        <v>3</v>
      </c>
      <c r="D11" s="11">
        <f>D9/D8</f>
        <v>0.53524283935242845</v>
      </c>
      <c r="E11" s="24" t="s">
        <v>22</v>
      </c>
      <c r="F11" s="8"/>
      <c r="G11" s="8"/>
    </row>
    <row r="12" spans="3:7" x14ac:dyDescent="0.3">
      <c r="D12" s="13"/>
      <c r="E12" s="24"/>
      <c r="F12" s="8"/>
      <c r="G12" s="8"/>
    </row>
    <row r="13" spans="3:7" x14ac:dyDescent="0.3">
      <c r="C13" s="5" t="s">
        <v>4</v>
      </c>
      <c r="D13" s="10">
        <v>0.30604166669999999</v>
      </c>
      <c r="E13" s="24" t="s">
        <v>41</v>
      </c>
      <c r="F13" s="8"/>
      <c r="G13" s="8"/>
    </row>
    <row r="14" spans="3:7" x14ac:dyDescent="0.3">
      <c r="C14" s="3" t="s">
        <v>5</v>
      </c>
      <c r="D14" s="11">
        <f>(D5/D6)*D11</f>
        <v>17.033623910336242</v>
      </c>
      <c r="E14" s="24"/>
      <c r="F14" s="9"/>
      <c r="G14" s="8"/>
    </row>
    <row r="15" spans="3:7" x14ac:dyDescent="0.3">
      <c r="C15" s="5" t="s">
        <v>7</v>
      </c>
      <c r="D15" s="10">
        <v>2.1041666666999999</v>
      </c>
      <c r="E15" s="24" t="s">
        <v>42</v>
      </c>
      <c r="F15" s="8"/>
      <c r="G15" s="8"/>
    </row>
    <row r="16" spans="3:7" x14ac:dyDescent="0.3">
      <c r="C16" s="5" t="s">
        <v>9</v>
      </c>
      <c r="D16" s="10">
        <v>1.2</v>
      </c>
      <c r="E16" s="24" t="s">
        <v>23</v>
      </c>
      <c r="F16" s="8"/>
      <c r="G16" s="8"/>
    </row>
    <row r="17" spans="3:4" x14ac:dyDescent="0.3">
      <c r="C17" s="5" t="s">
        <v>25</v>
      </c>
      <c r="D17" s="10">
        <v>218</v>
      </c>
    </row>
    <row r="18" spans="3:4" x14ac:dyDescent="0.3">
      <c r="C18" s="3" t="s">
        <v>14</v>
      </c>
      <c r="D18" s="11">
        <f>D17+(D16*D4)</f>
        <v>332</v>
      </c>
    </row>
    <row r="19" spans="3:4" x14ac:dyDescent="0.3">
      <c r="D19" s="12"/>
    </row>
    <row r="20" spans="3:4" x14ac:dyDescent="0.3">
      <c r="C20" s="3" t="s">
        <v>8</v>
      </c>
      <c r="D20" s="11">
        <f>D14*D13*D4</f>
        <v>495.2348718887261</v>
      </c>
    </row>
    <row r="21" spans="3:4" x14ac:dyDescent="0.3">
      <c r="C21" s="3" t="s">
        <v>15</v>
      </c>
      <c r="D21" s="11">
        <f>D16*D15*D4</f>
        <v>239.87500000379998</v>
      </c>
    </row>
    <row r="22" spans="3:4" x14ac:dyDescent="0.3">
      <c r="C22" s="3"/>
      <c r="D22" s="11"/>
    </row>
    <row r="23" spans="3:4" x14ac:dyDescent="0.3">
      <c r="C23" s="3" t="s">
        <v>0</v>
      </c>
      <c r="D23" s="11">
        <f>D21-D20</f>
        <v>-255.35987188492612</v>
      </c>
    </row>
    <row r="24" spans="3:4" x14ac:dyDescent="0.3">
      <c r="C24" s="2" t="s">
        <v>13</v>
      </c>
      <c r="D24" s="14">
        <f>-D23/D18</f>
        <v>0.7691562406172473</v>
      </c>
    </row>
    <row r="25" spans="3:4" x14ac:dyDescent="0.3">
      <c r="C25" s="3" t="s">
        <v>26</v>
      </c>
      <c r="D25" s="11">
        <f>D17*D15</f>
        <v>458.70833334059995</v>
      </c>
    </row>
    <row r="26" spans="3:4" x14ac:dyDescent="0.3">
      <c r="C26" s="3" t="s">
        <v>27</v>
      </c>
      <c r="D26" s="11">
        <f>D25+D20</f>
        <v>953.94320522932605</v>
      </c>
    </row>
    <row r="27" spans="3:4" x14ac:dyDescent="0.3">
      <c r="D27" s="12"/>
    </row>
    <row r="28" spans="3:4" x14ac:dyDescent="0.3">
      <c r="C28" s="2" t="s">
        <v>28</v>
      </c>
      <c r="D28" s="14">
        <f>D26/D18</f>
        <v>2.873322907317247</v>
      </c>
    </row>
    <row r="30" spans="3:4" x14ac:dyDescent="0.3">
      <c r="C30" t="s">
        <v>1</v>
      </c>
    </row>
    <row r="31" spans="3:4" x14ac:dyDescent="0.3">
      <c r="C31" t="s">
        <v>43</v>
      </c>
    </row>
    <row r="32" spans="3:4" x14ac:dyDescent="0.3">
      <c r="C32" t="s">
        <v>44</v>
      </c>
    </row>
    <row r="33" spans="3:7" x14ac:dyDescent="0.3">
      <c r="C33" t="s">
        <v>45</v>
      </c>
    </row>
    <row r="34" spans="3:7" x14ac:dyDescent="0.3">
      <c r="C34" t="s">
        <v>38</v>
      </c>
    </row>
    <row r="35" spans="3:7" x14ac:dyDescent="0.3">
      <c r="C35" t="s">
        <v>39</v>
      </c>
    </row>
    <row r="36" spans="3:7" x14ac:dyDescent="0.3">
      <c r="C36" t="s">
        <v>35</v>
      </c>
    </row>
    <row r="38" spans="3:7" ht="25.5" x14ac:dyDescent="0.45">
      <c r="C38" s="4" t="s">
        <v>30</v>
      </c>
    </row>
    <row r="39" spans="3:7" x14ac:dyDescent="0.3">
      <c r="C39" s="18" t="s">
        <v>19</v>
      </c>
      <c r="D39" s="19">
        <f>D26</f>
        <v>953.94320522932605</v>
      </c>
    </row>
    <row r="40" spans="3:7" x14ac:dyDescent="0.3">
      <c r="C40" s="18" t="s">
        <v>14</v>
      </c>
      <c r="D40" s="19">
        <f>D18</f>
        <v>332</v>
      </c>
    </row>
    <row r="41" spans="3:7" x14ac:dyDescent="0.3">
      <c r="C41" s="5" t="s">
        <v>18</v>
      </c>
      <c r="D41" s="16">
        <v>0.7</v>
      </c>
    </row>
    <row r="42" spans="3:7" x14ac:dyDescent="0.3">
      <c r="C42" s="3" t="s">
        <v>31</v>
      </c>
      <c r="D42" s="17">
        <f>D40*D41</f>
        <v>232.39999999999998</v>
      </c>
    </row>
    <row r="43" spans="3:7" x14ac:dyDescent="0.3">
      <c r="C43" s="21" t="s">
        <v>36</v>
      </c>
      <c r="D43" s="22">
        <v>50</v>
      </c>
    </row>
    <row r="44" spans="3:7" x14ac:dyDescent="0.3">
      <c r="C44" s="21" t="s">
        <v>16</v>
      </c>
      <c r="D44" s="22">
        <v>180</v>
      </c>
      <c r="G44" s="1"/>
    </row>
    <row r="45" spans="3:7" x14ac:dyDescent="0.3">
      <c r="C45" s="21" t="s">
        <v>17</v>
      </c>
      <c r="D45" s="22">
        <v>200</v>
      </c>
    </row>
    <row r="46" spans="3:7" x14ac:dyDescent="0.3">
      <c r="C46" s="18" t="s">
        <v>32</v>
      </c>
      <c r="D46" s="20">
        <f>SUM(D43:D45)</f>
        <v>430</v>
      </c>
    </row>
    <row r="47" spans="3:7" x14ac:dyDescent="0.3">
      <c r="C47" s="18" t="s">
        <v>33</v>
      </c>
      <c r="D47" s="19">
        <f>D46+D39</f>
        <v>1383.9432052293259</v>
      </c>
    </row>
    <row r="48" spans="3:7" x14ac:dyDescent="0.3">
      <c r="C48" s="2" t="s">
        <v>34</v>
      </c>
      <c r="D48" s="14">
        <f>D47/D42</f>
        <v>5.955005186012591</v>
      </c>
    </row>
    <row r="49" spans="3:4" x14ac:dyDescent="0.3">
      <c r="C49" s="6"/>
      <c r="D49" s="6"/>
    </row>
    <row r="50" spans="3:4" x14ac:dyDescent="0.3">
      <c r="C50" s="6"/>
      <c r="D50" s="7"/>
    </row>
    <row r="51" spans="3:4" x14ac:dyDescent="0.3">
      <c r="C51" s="6"/>
      <c r="D51" s="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M.Steverink</dc:creator>
  <cp:lastModifiedBy>M.Steverink</cp:lastModifiedBy>
  <dcterms:created xsi:type="dcterms:W3CDTF">2016-04-06T06:02:25Z</dcterms:created>
  <dcterms:modified xsi:type="dcterms:W3CDTF">2016-06-16T10:42:21Z</dcterms:modified>
</cp:coreProperties>
</file>